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880"/>
  </bookViews>
  <sheets>
    <sheet name="土建工程量清单" sheetId="1" r:id="rId1"/>
  </sheets>
  <calcPr calcId="144525"/>
</workbook>
</file>

<file path=xl/sharedStrings.xml><?xml version="1.0" encoding="utf-8"?>
<sst xmlns="http://schemas.openxmlformats.org/spreadsheetml/2006/main" count="211" uniqueCount="113">
  <si>
    <t>搅拌站土建工程量清单报价表</t>
  </si>
  <si>
    <t>序号</t>
  </si>
  <si>
    <t>工程部位</t>
  </si>
  <si>
    <t>工作内容</t>
  </si>
  <si>
    <t>项目特征描述</t>
  </si>
  <si>
    <t>单位</t>
  </si>
  <si>
    <t>工程量</t>
  </si>
  <si>
    <t xml:space="preserve"> 综合单价（元）</t>
  </si>
  <si>
    <t>合价（元）</t>
  </si>
  <si>
    <t>备注</t>
  </si>
  <si>
    <t>砂石骨料堆场</t>
  </si>
  <si>
    <t>土方开挖</t>
  </si>
  <si>
    <t>机械挖土，就近堆放</t>
  </si>
  <si>
    <t>m3</t>
  </si>
  <si>
    <t>土方回填</t>
  </si>
  <si>
    <t>夯填</t>
  </si>
  <si>
    <t>土方运输</t>
  </si>
  <si>
    <t>场内转运，1km以内</t>
  </si>
  <si>
    <t>场内转运</t>
  </si>
  <si>
    <t>破混凝土地坪</t>
  </si>
  <si>
    <t>混凝土厚度250mm</t>
  </si>
  <si>
    <t>厚度250mm</t>
  </si>
  <si>
    <t>垫层</t>
  </si>
  <si>
    <t>C15 混凝土浇注、振捣、养护等全部工作内容</t>
  </si>
  <si>
    <t>基础</t>
  </si>
  <si>
    <t>挡墙和柱基础 C30，混凝土浇注、振捣、养护等全部工作内容</t>
  </si>
  <si>
    <t>挡墙</t>
  </si>
  <si>
    <t>砼挡墙C30，混凝土浇注、振捣、养护等全部工作内容</t>
  </si>
  <si>
    <t>钢筋</t>
  </si>
  <si>
    <t>钢筋制作、运输、安装等全部工作内容</t>
  </si>
  <si>
    <t>T</t>
  </si>
  <si>
    <t>模板</t>
  </si>
  <si>
    <t>模板制安及支撑安装、拆除（含对拉螺栓安拆）等全部工作内容</t>
  </si>
  <si>
    <t>㎡</t>
  </si>
  <si>
    <t>预埋螺栓</t>
  </si>
  <si>
    <t>M30，材质为Q345，详图见 HG/T 21545-2006</t>
  </si>
  <si>
    <t>条</t>
  </si>
  <si>
    <t>砖墙</t>
  </si>
  <si>
    <t>墙体为240mm厚混凝土砌块，外立面砂浆粉刷</t>
  </si>
  <si>
    <t>地坪</t>
  </si>
  <si>
    <t>C30混凝土，平均厚度10cm</t>
  </si>
  <si>
    <t>m³</t>
  </si>
  <si>
    <t>暂定量</t>
  </si>
  <si>
    <t>电气照明</t>
  </si>
  <si>
    <t>LED工矿照明灯及配套穿线管，配电箱，电线等</t>
  </si>
  <si>
    <t>套</t>
  </si>
  <si>
    <t>单项小计</t>
  </si>
  <si>
    <t>搅拌站封装土建</t>
  </si>
  <si>
    <t>C15，混凝土浇注、振捣、养护等全部工作内容</t>
  </si>
  <si>
    <t>独立基础</t>
  </si>
  <si>
    <t>C30，混凝土浇注、振捣、养护等全部工作内容</t>
  </si>
  <si>
    <t>柱</t>
  </si>
  <si>
    <t>M30，材质为Q235B</t>
  </si>
  <si>
    <t>排水沟</t>
  </si>
  <si>
    <t>深400*宽400mm，墙板厚150mm，C20混凝土</t>
  </si>
  <si>
    <t>m</t>
  </si>
  <si>
    <t>沟盖板</t>
  </si>
  <si>
    <t>排水沟铸铁盖板</t>
  </si>
  <si>
    <t>C30，平均厚度按20cm</t>
  </si>
  <si>
    <t>搅拌站附属设施</t>
  </si>
  <si>
    <r>
      <rPr>
        <b/>
        <sz val="10"/>
        <color theme="1"/>
        <rFont val="宋体"/>
        <charset val="134"/>
      </rPr>
      <t>3.1洗车台20</t>
    </r>
    <r>
      <rPr>
        <b/>
        <sz val="10"/>
        <color theme="1"/>
        <rFont val="Arial"/>
        <charset val="134"/>
      </rPr>
      <t>×</t>
    </r>
    <r>
      <rPr>
        <b/>
        <sz val="10"/>
        <color theme="1"/>
        <rFont val="宋体"/>
        <charset val="134"/>
      </rPr>
      <t>15m</t>
    </r>
  </si>
  <si>
    <t>暂定量,待设备确定后深化土建设计</t>
  </si>
  <si>
    <t xml:space="preserve">垫层 </t>
  </si>
  <si>
    <t>C15，厚10cm</t>
  </si>
  <si>
    <t>深300*宽200mm，墙板厚150mm，C20混凝土</t>
  </si>
  <si>
    <t>3.2清水池、污水池</t>
  </si>
  <si>
    <t>墙板</t>
  </si>
  <si>
    <t>3.3其他零星单项工程</t>
  </si>
  <si>
    <t>斜皮带基础、台阶、斜坡等</t>
  </si>
  <si>
    <t>C30，含：混凝土浇注、模板支护、钢筋等全部工作内容</t>
  </si>
  <si>
    <t>前期遗留项目</t>
  </si>
  <si>
    <t>搅拌站地坪</t>
  </si>
  <si>
    <t>搅拌站生产区、出站行车区地坪20×15m，C30平均厚度按20cm</t>
  </si>
  <si>
    <t>其他</t>
  </si>
  <si>
    <t>围墙、大门、监控、路灯照明、堆棚喷淋；厂区电缆敷设、水管铺设等</t>
  </si>
  <si>
    <t>项</t>
  </si>
  <si>
    <t>暂不报价，待各方案确定后分开报价，以实际发生为准</t>
  </si>
  <si>
    <t>办公区、试验室、生活区临建</t>
  </si>
  <si>
    <t>板房地坪</t>
  </si>
  <si>
    <t>综合楼、实验室、地磅房；浇筑厚度10-15cm，C20</t>
  </si>
  <si>
    <t>土建部分</t>
  </si>
  <si>
    <t>深400*宽300mm，墙板厚150mm，C20混凝土，以实际发生量为准</t>
  </si>
  <si>
    <t>砖砌地梁</t>
  </si>
  <si>
    <t>卫生间砖砌地梁，高300mm，宽240mm，1:3砂浆粉刷</t>
  </si>
  <si>
    <t>试验室地坪</t>
  </si>
  <si>
    <t>C25混凝土找平层，厚度5cm</t>
  </si>
  <si>
    <t>试验室工作台</t>
  </si>
  <si>
    <t>工作台高80cm，宽70cm；砖砌隔墙高75cm，上部放5cm厚预制板，面贴瓷砖</t>
  </si>
  <si>
    <t>试验室设备基础</t>
  </si>
  <si>
    <t>C30混凝土 设备基础</t>
  </si>
  <si>
    <t>化粪池</t>
  </si>
  <si>
    <t>成品8m³；含挖土、垫层砼、安装、回填、接水管等</t>
  </si>
  <si>
    <t>座</t>
  </si>
  <si>
    <t>钢结构棚</t>
  </si>
  <si>
    <t>做法见：机修车间钢棚设计图；报价含钢构和轻钢屋面、吊车梁、电动葫芦、地坪等</t>
  </si>
  <si>
    <t>汽修地沟</t>
  </si>
  <si>
    <t>长4m，宽1.2m，深1.2m，底部浇筑C20混凝土，厚10cm；边墙砖砌，厚24cm，砂浆粉刷；一侧砌筑台阶至沟底</t>
  </si>
  <si>
    <t>地坪贴砖</t>
  </si>
  <si>
    <t>贴防滑地板砖</t>
  </si>
  <si>
    <t>二次装修部分</t>
  </si>
  <si>
    <t>建筑综合布线</t>
  </si>
  <si>
    <t>实验室、办公室、宿舍、厨房、洗浴间、机修车间、磅房、调度室、司机休息室等穿管布线；按建筑面积核算</t>
  </si>
  <si>
    <t>开关、插座、灯具</t>
  </si>
  <si>
    <t>办公室10间；厨房、餐厅4间；实验室7间；宿舍15间；调度室、地磅房、司机休息室3间；卫生间、淋浴间5间；机修车间3间；单间尺寸：6×3.64m</t>
  </si>
  <si>
    <t>间</t>
  </si>
  <si>
    <t>水管安装</t>
  </si>
  <si>
    <t>实验室、厨房、卫生间、淋雨间、机修车间等布设水管、龙头；管径：∅25、∅32 ；材质：PPR管</t>
  </si>
  <si>
    <t>卫生间、淋雨房</t>
  </si>
  <si>
    <t>工作内容见卫生间、淋浴房设计图；包含：电热水器、蹲便器、小便器、隔断、花洒、龙头、排气扇、拖布池、面盆、镜子等采购，以及必要的土建和装修改造，上下水管、热水管安装；具体见建设要求文件</t>
  </si>
  <si>
    <t>合计</t>
  </si>
  <si>
    <t xml:space="preserve"> </t>
  </si>
  <si>
    <r>
      <rPr>
        <b/>
        <sz val="10"/>
        <color theme="1"/>
        <rFont val="宋体"/>
        <charset val="134"/>
      </rPr>
      <t>商品混凝土主材报价： C15</t>
    </r>
    <r>
      <rPr>
        <b/>
        <u/>
        <sz val="10"/>
        <color theme="1"/>
        <rFont val="宋体"/>
        <charset val="134"/>
      </rPr>
      <t xml:space="preserve">      </t>
    </r>
    <r>
      <rPr>
        <b/>
        <sz val="10"/>
        <color theme="1"/>
        <rFont val="宋体"/>
        <charset val="134"/>
      </rPr>
      <t>元/m³；C20</t>
    </r>
    <r>
      <rPr>
        <b/>
        <u/>
        <sz val="10"/>
        <color theme="1"/>
        <rFont val="宋体"/>
        <charset val="134"/>
      </rPr>
      <t xml:space="preserve">       </t>
    </r>
    <r>
      <rPr>
        <b/>
        <sz val="10"/>
        <color theme="1"/>
        <rFont val="宋体"/>
        <charset val="134"/>
      </rPr>
      <t>元/m³；C25</t>
    </r>
    <r>
      <rPr>
        <b/>
        <u/>
        <sz val="10"/>
        <color theme="1"/>
        <rFont val="宋体"/>
        <charset val="134"/>
      </rPr>
      <t xml:space="preserve">       </t>
    </r>
    <r>
      <rPr>
        <b/>
        <sz val="10"/>
        <color theme="1"/>
        <rFont val="宋体"/>
        <charset val="134"/>
      </rPr>
      <t xml:space="preserve">元/m³；C30 </t>
    </r>
    <r>
      <rPr>
        <b/>
        <u/>
        <sz val="10"/>
        <color theme="1"/>
        <rFont val="宋体"/>
        <charset val="134"/>
      </rPr>
      <t xml:space="preserve">      </t>
    </r>
    <r>
      <rPr>
        <b/>
        <sz val="10"/>
        <color theme="1"/>
        <rFont val="宋体"/>
        <charset val="134"/>
      </rPr>
      <t>元/m³，后期甲供扣除混凝土主材费</t>
    </r>
  </si>
  <si>
    <t>综合单价包含：所有的材料、机械、人工费用，以及辅材、运输、保险、进出场、管理费、税金、利润等全费用，开9%的增值税专用发票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</si>
</sst>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等线"/>
      <charset val="134"/>
      <scheme val="minor"/>
    </font>
    <font>
      <b/>
      <sz val="18"/>
      <color theme="1"/>
      <name val="等线"/>
      <charset val="134"/>
      <scheme val="minor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sz val="10"/>
      <color theme="1"/>
      <name val="等线"/>
      <charset val="134"/>
      <scheme val="minor"/>
    </font>
    <font>
      <sz val="18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宋体"/>
      <charset val="134"/>
    </font>
    <font>
      <b/>
      <sz val="10"/>
      <color theme="1"/>
      <name val="Arial"/>
      <charset val="134"/>
    </font>
    <font>
      <b/>
      <u/>
      <sz val="10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1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22" applyNumberFormat="0" applyFill="0" applyAlignment="0" applyProtection="0">
      <alignment vertical="center"/>
    </xf>
    <xf numFmtId="0" fontId="12" fillId="0" borderId="22" applyNumberFormat="0" applyFill="0" applyAlignment="0" applyProtection="0">
      <alignment vertical="center"/>
    </xf>
    <xf numFmtId="0" fontId="13" fillId="0" borderId="2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24" applyNumberFormat="0" applyAlignment="0" applyProtection="0">
      <alignment vertical="center"/>
    </xf>
    <xf numFmtId="0" fontId="15" fillId="4" borderId="25" applyNumberFormat="0" applyAlignment="0" applyProtection="0">
      <alignment vertical="center"/>
    </xf>
    <xf numFmtId="0" fontId="16" fillId="4" borderId="24" applyNumberFormat="0" applyAlignment="0" applyProtection="0">
      <alignment vertical="center"/>
    </xf>
    <xf numFmtId="0" fontId="17" fillId="5" borderId="26" applyNumberFormat="0" applyAlignment="0" applyProtection="0">
      <alignment vertical="center"/>
    </xf>
    <xf numFmtId="0" fontId="18" fillId="0" borderId="27" applyNumberFormat="0" applyFill="0" applyAlignment="0" applyProtection="0">
      <alignment vertical="center"/>
    </xf>
    <xf numFmtId="0" fontId="19" fillId="0" borderId="28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>
      <alignment vertical="center"/>
    </xf>
  </cellStyleXfs>
  <cellXfs count="50">
    <xf numFmtId="0" fontId="0" fillId="0" borderId="0" xfId="0"/>
    <xf numFmtId="0" fontId="0" fillId="0" borderId="0" xfId="0" applyFill="1"/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0" fontId="4" fillId="0" borderId="4" xfId="0" applyFont="1" applyBorder="1"/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176" fontId="3" fillId="0" borderId="4" xfId="0" applyNumberFormat="1" applyFont="1" applyFill="1" applyBorder="1" applyAlignment="1">
      <alignment horizontal="center" vertical="center" wrapText="1"/>
    </xf>
    <xf numFmtId="176" fontId="3" fillId="0" borderId="4" xfId="0" applyNumberFormat="1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0" fillId="0" borderId="4" xfId="0" applyBorder="1"/>
    <xf numFmtId="0" fontId="2" fillId="0" borderId="9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0" fontId="0" fillId="0" borderId="4" xfId="0" applyFill="1" applyBorder="1"/>
    <xf numFmtId="0" fontId="3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vertical="center" wrapText="1"/>
    </xf>
    <xf numFmtId="0" fontId="3" fillId="0" borderId="11" xfId="0" applyFont="1" applyFill="1" applyBorder="1" applyAlignment="1">
      <alignment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15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16" xfId="0" applyFont="1" applyFill="1" applyBorder="1" applyAlignment="1">
      <alignment horizontal="left" vertical="center"/>
    </xf>
    <xf numFmtId="0" fontId="3" fillId="0" borderId="17" xfId="0" applyFont="1" applyBorder="1" applyAlignment="1">
      <alignment horizontal="left" vertical="center" wrapText="1"/>
    </xf>
    <xf numFmtId="0" fontId="3" fillId="0" borderId="18" xfId="0" applyFont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19" xfId="0" applyFont="1" applyBorder="1" applyAlignment="1">
      <alignment horizontal="left" vertical="center"/>
    </xf>
    <xf numFmtId="0" fontId="3" fillId="0" borderId="20" xfId="0" applyFont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7"/>
  <sheetViews>
    <sheetView tabSelected="1" workbookViewId="0">
      <selection activeCell="M66" sqref="M66"/>
    </sheetView>
  </sheetViews>
  <sheetFormatPr defaultColWidth="9" defaultRowHeight="14"/>
  <cols>
    <col min="1" max="1" width="5.5" customWidth="1"/>
    <col min="2" max="2" width="6.58333333333333" customWidth="1"/>
    <col min="3" max="3" width="6.83333333333333" customWidth="1"/>
    <col min="4" max="4" width="12.75" customWidth="1"/>
    <col min="5" max="5" width="24.9166666666667" customWidth="1"/>
    <col min="6" max="6" width="6.75" customWidth="1"/>
    <col min="7" max="7" width="9.16666666666667" style="1" customWidth="1"/>
    <col min="8" max="8" width="9.41666666666667" customWidth="1"/>
    <col min="9" max="9" width="10.0833333333333" customWidth="1"/>
    <col min="10" max="10" width="10.5833333333333" style="2" customWidth="1"/>
  </cols>
  <sheetData>
    <row r="1" ht="35" customHeight="1" spans="1:10">
      <c r="A1" s="3" t="s">
        <v>0</v>
      </c>
      <c r="B1" s="3"/>
      <c r="C1" s="3"/>
      <c r="D1" s="3"/>
      <c r="E1" s="3"/>
      <c r="F1" s="3"/>
      <c r="G1" s="4"/>
      <c r="H1" s="3"/>
      <c r="I1" s="3"/>
      <c r="J1" s="30"/>
    </row>
    <row r="2" ht="32" customHeight="1" spans="1:10">
      <c r="A2" s="5" t="s">
        <v>1</v>
      </c>
      <c r="B2" s="6" t="s">
        <v>2</v>
      </c>
      <c r="C2" s="6"/>
      <c r="D2" s="6" t="s">
        <v>3</v>
      </c>
      <c r="E2" s="6" t="s">
        <v>4</v>
      </c>
      <c r="F2" s="6" t="s">
        <v>5</v>
      </c>
      <c r="G2" s="7" t="s">
        <v>6</v>
      </c>
      <c r="H2" s="8" t="s">
        <v>7</v>
      </c>
      <c r="I2" s="8" t="s">
        <v>8</v>
      </c>
      <c r="J2" s="31" t="s">
        <v>9</v>
      </c>
    </row>
    <row r="3" ht="23" customHeight="1" spans="1:10">
      <c r="A3" s="9">
        <v>1</v>
      </c>
      <c r="B3" s="10" t="s">
        <v>10</v>
      </c>
      <c r="C3" s="10"/>
      <c r="D3" s="11" t="s">
        <v>11</v>
      </c>
      <c r="E3" s="12" t="s">
        <v>12</v>
      </c>
      <c r="F3" s="11" t="s">
        <v>13</v>
      </c>
      <c r="G3" s="13">
        <v>2494.51</v>
      </c>
      <c r="H3" s="14"/>
      <c r="I3" s="14"/>
      <c r="J3" s="32"/>
    </row>
    <row r="4" ht="23" customHeight="1" spans="1:10">
      <c r="A4" s="9"/>
      <c r="B4" s="10"/>
      <c r="C4" s="10"/>
      <c r="D4" s="11" t="s">
        <v>14</v>
      </c>
      <c r="E4" s="12" t="s">
        <v>15</v>
      </c>
      <c r="F4" s="11" t="s">
        <v>13</v>
      </c>
      <c r="G4" s="13">
        <v>1501.41</v>
      </c>
      <c r="H4" s="14"/>
      <c r="I4" s="14"/>
      <c r="J4" s="32"/>
    </row>
    <row r="5" ht="23" customHeight="1" spans="1:10">
      <c r="A5" s="9"/>
      <c r="B5" s="10"/>
      <c r="C5" s="10"/>
      <c r="D5" s="11" t="s">
        <v>16</v>
      </c>
      <c r="E5" s="12" t="s">
        <v>17</v>
      </c>
      <c r="F5" s="11" t="s">
        <v>13</v>
      </c>
      <c r="G5" s="13">
        <f>G3-G4</f>
        <v>993.1</v>
      </c>
      <c r="H5" s="14"/>
      <c r="I5" s="14"/>
      <c r="J5" s="32" t="s">
        <v>18</v>
      </c>
    </row>
    <row r="6" ht="23" customHeight="1" spans="1:10">
      <c r="A6" s="9"/>
      <c r="B6" s="10"/>
      <c r="C6" s="10"/>
      <c r="D6" s="14" t="s">
        <v>19</v>
      </c>
      <c r="E6" s="15" t="s">
        <v>20</v>
      </c>
      <c r="F6" s="11" t="s">
        <v>13</v>
      </c>
      <c r="G6" s="13">
        <v>395.19</v>
      </c>
      <c r="H6" s="14"/>
      <c r="I6" s="14"/>
      <c r="J6" s="33" t="s">
        <v>21</v>
      </c>
    </row>
    <row r="7" ht="30" customHeight="1" spans="1:10">
      <c r="A7" s="9"/>
      <c r="B7" s="10"/>
      <c r="C7" s="10"/>
      <c r="D7" s="14" t="s">
        <v>22</v>
      </c>
      <c r="E7" s="15" t="s">
        <v>23</v>
      </c>
      <c r="F7" s="11" t="s">
        <v>13</v>
      </c>
      <c r="G7" s="13">
        <v>130.3</v>
      </c>
      <c r="H7" s="11"/>
      <c r="I7" s="14"/>
      <c r="J7" s="33"/>
    </row>
    <row r="8" ht="31" customHeight="1" spans="1:10">
      <c r="A8" s="9"/>
      <c r="B8" s="10"/>
      <c r="C8" s="10"/>
      <c r="D8" s="11" t="s">
        <v>24</v>
      </c>
      <c r="E8" s="15" t="s">
        <v>25</v>
      </c>
      <c r="F8" s="11" t="s">
        <v>13</v>
      </c>
      <c r="G8" s="13">
        <v>413.3</v>
      </c>
      <c r="H8" s="11"/>
      <c r="I8" s="14"/>
      <c r="J8" s="33"/>
    </row>
    <row r="9" ht="30" customHeight="1" spans="1:10">
      <c r="A9" s="9"/>
      <c r="B9" s="10"/>
      <c r="C9" s="10"/>
      <c r="D9" s="11" t="s">
        <v>26</v>
      </c>
      <c r="E9" s="15" t="s">
        <v>27</v>
      </c>
      <c r="F9" s="11" t="s">
        <v>13</v>
      </c>
      <c r="G9" s="13">
        <v>449.5</v>
      </c>
      <c r="H9" s="11"/>
      <c r="I9" s="14"/>
      <c r="J9" s="33"/>
    </row>
    <row r="10" ht="30" customHeight="1" spans="1:10">
      <c r="A10" s="9"/>
      <c r="B10" s="10"/>
      <c r="C10" s="10"/>
      <c r="D10" s="14" t="s">
        <v>28</v>
      </c>
      <c r="E10" s="15" t="s">
        <v>29</v>
      </c>
      <c r="F10" s="11" t="s">
        <v>30</v>
      </c>
      <c r="G10" s="13">
        <v>54.51</v>
      </c>
      <c r="H10" s="11"/>
      <c r="I10" s="14"/>
      <c r="J10" s="34"/>
    </row>
    <row r="11" ht="33" customHeight="1" spans="1:10">
      <c r="A11" s="9"/>
      <c r="B11" s="10"/>
      <c r="C11" s="10"/>
      <c r="D11" s="14" t="s">
        <v>31</v>
      </c>
      <c r="E11" s="15" t="s">
        <v>32</v>
      </c>
      <c r="F11" s="11" t="s">
        <v>33</v>
      </c>
      <c r="G11" s="13">
        <v>3473.76</v>
      </c>
      <c r="H11" s="16"/>
      <c r="I11" s="16"/>
      <c r="J11" s="34"/>
    </row>
    <row r="12" ht="30" customHeight="1" spans="1:10">
      <c r="A12" s="9"/>
      <c r="B12" s="10"/>
      <c r="C12" s="10"/>
      <c r="D12" s="14" t="s">
        <v>34</v>
      </c>
      <c r="E12" s="15" t="s">
        <v>35</v>
      </c>
      <c r="F12" s="14" t="s">
        <v>36</v>
      </c>
      <c r="G12" s="13">
        <v>256</v>
      </c>
      <c r="H12" s="16"/>
      <c r="I12" s="16"/>
      <c r="J12" s="34"/>
    </row>
    <row r="13" ht="30" customHeight="1" spans="1:10">
      <c r="A13" s="9"/>
      <c r="B13" s="10"/>
      <c r="C13" s="10"/>
      <c r="D13" s="14" t="s">
        <v>37</v>
      </c>
      <c r="E13" s="15" t="s">
        <v>38</v>
      </c>
      <c r="F13" s="11" t="s">
        <v>33</v>
      </c>
      <c r="G13" s="13">
        <f>(88+40)*1</f>
        <v>128</v>
      </c>
      <c r="H13" s="16"/>
      <c r="I13" s="16"/>
      <c r="J13" s="34"/>
    </row>
    <row r="14" ht="23" customHeight="1" spans="1:10">
      <c r="A14" s="9"/>
      <c r="B14" s="10"/>
      <c r="C14" s="10"/>
      <c r="D14" s="14" t="s">
        <v>39</v>
      </c>
      <c r="E14" s="15" t="s">
        <v>40</v>
      </c>
      <c r="F14" s="11" t="s">
        <v>41</v>
      </c>
      <c r="G14" s="13">
        <f>88*56*0.9*0.1</f>
        <v>443.52</v>
      </c>
      <c r="H14" s="16"/>
      <c r="I14" s="16"/>
      <c r="J14" s="34" t="s">
        <v>42</v>
      </c>
    </row>
    <row r="15" ht="31" customHeight="1" spans="1:10">
      <c r="A15" s="9"/>
      <c r="B15" s="10"/>
      <c r="C15" s="10"/>
      <c r="D15" s="14" t="s">
        <v>43</v>
      </c>
      <c r="E15" s="15" t="s">
        <v>44</v>
      </c>
      <c r="F15" s="14" t="s">
        <v>45</v>
      </c>
      <c r="G15" s="13">
        <v>32</v>
      </c>
      <c r="H15" s="11"/>
      <c r="I15" s="14"/>
      <c r="J15" s="34" t="s">
        <v>42</v>
      </c>
    </row>
    <row r="16" ht="25" customHeight="1" spans="1:10">
      <c r="A16" s="9"/>
      <c r="B16" s="10"/>
      <c r="C16" s="10"/>
      <c r="D16" s="17" t="s">
        <v>46</v>
      </c>
      <c r="E16" s="18"/>
      <c r="F16" s="14"/>
      <c r="G16" s="13"/>
      <c r="H16" s="11"/>
      <c r="I16" s="14"/>
      <c r="J16" s="34"/>
    </row>
    <row r="17" ht="25" customHeight="1" spans="1:10">
      <c r="A17" s="9">
        <v>2</v>
      </c>
      <c r="B17" s="10" t="s">
        <v>47</v>
      </c>
      <c r="C17" s="10"/>
      <c r="D17" s="14" t="s">
        <v>11</v>
      </c>
      <c r="E17" s="15" t="s">
        <v>12</v>
      </c>
      <c r="F17" s="11" t="s">
        <v>13</v>
      </c>
      <c r="G17" s="13">
        <v>316.95</v>
      </c>
      <c r="H17" s="11"/>
      <c r="I17" s="14"/>
      <c r="J17" s="34"/>
    </row>
    <row r="18" ht="25" customHeight="1" spans="1:10">
      <c r="A18" s="9"/>
      <c r="B18" s="10"/>
      <c r="C18" s="10"/>
      <c r="D18" s="14" t="s">
        <v>14</v>
      </c>
      <c r="E18" s="15" t="s">
        <v>15</v>
      </c>
      <c r="F18" s="11" t="s">
        <v>13</v>
      </c>
      <c r="G18" s="13">
        <v>144.55</v>
      </c>
      <c r="H18" s="11"/>
      <c r="I18" s="14"/>
      <c r="J18" s="34"/>
    </row>
    <row r="19" ht="25" customHeight="1" spans="1:10">
      <c r="A19" s="9"/>
      <c r="B19" s="10"/>
      <c r="C19" s="10"/>
      <c r="D19" s="14" t="s">
        <v>16</v>
      </c>
      <c r="E19" s="15" t="s">
        <v>17</v>
      </c>
      <c r="F19" s="11" t="s">
        <v>13</v>
      </c>
      <c r="G19" s="13">
        <v>172.4</v>
      </c>
      <c r="H19" s="11"/>
      <c r="I19" s="14"/>
      <c r="J19" s="34"/>
    </row>
    <row r="20" ht="25" customHeight="1" spans="1:10">
      <c r="A20" s="9"/>
      <c r="B20" s="10"/>
      <c r="C20" s="10"/>
      <c r="D20" s="14" t="s">
        <v>19</v>
      </c>
      <c r="E20" s="15" t="s">
        <v>20</v>
      </c>
      <c r="F20" s="11" t="s">
        <v>13</v>
      </c>
      <c r="G20" s="13">
        <v>58.7</v>
      </c>
      <c r="H20" s="11"/>
      <c r="I20" s="14"/>
      <c r="J20" s="34"/>
    </row>
    <row r="21" ht="28" customHeight="1" spans="1:10">
      <c r="A21" s="9"/>
      <c r="B21" s="10"/>
      <c r="C21" s="10"/>
      <c r="D21" s="14" t="s">
        <v>22</v>
      </c>
      <c r="E21" s="15" t="s">
        <v>48</v>
      </c>
      <c r="F21" s="11" t="s">
        <v>13</v>
      </c>
      <c r="G21" s="13">
        <v>20.35</v>
      </c>
      <c r="H21" s="11"/>
      <c r="I21" s="14"/>
      <c r="J21" s="34"/>
    </row>
    <row r="22" ht="31" customHeight="1" spans="1:10">
      <c r="A22" s="9"/>
      <c r="B22" s="10"/>
      <c r="C22" s="10"/>
      <c r="D22" s="14" t="s">
        <v>49</v>
      </c>
      <c r="E22" s="15" t="s">
        <v>50</v>
      </c>
      <c r="F22" s="11" t="s">
        <v>13</v>
      </c>
      <c r="G22" s="13">
        <v>144.63</v>
      </c>
      <c r="H22" s="11"/>
      <c r="I22" s="14"/>
      <c r="J22" s="34"/>
    </row>
    <row r="23" ht="29" customHeight="1" spans="1:10">
      <c r="A23" s="9"/>
      <c r="B23" s="10"/>
      <c r="C23" s="10"/>
      <c r="D23" s="14" t="s">
        <v>51</v>
      </c>
      <c r="E23" s="15" t="s">
        <v>50</v>
      </c>
      <c r="F23" s="11" t="s">
        <v>13</v>
      </c>
      <c r="G23" s="13">
        <v>7.42</v>
      </c>
      <c r="H23" s="11"/>
      <c r="I23" s="14"/>
      <c r="J23" s="34"/>
    </row>
    <row r="24" ht="32" customHeight="1" spans="1:10">
      <c r="A24" s="9"/>
      <c r="B24" s="10"/>
      <c r="C24" s="10"/>
      <c r="D24" s="14" t="s">
        <v>28</v>
      </c>
      <c r="E24" s="15" t="s">
        <v>29</v>
      </c>
      <c r="F24" s="11" t="s">
        <v>30</v>
      </c>
      <c r="G24" s="13">
        <v>4.66</v>
      </c>
      <c r="H24" s="11"/>
      <c r="I24" s="14"/>
      <c r="J24" s="34"/>
    </row>
    <row r="25" ht="32" customHeight="1" spans="1:10">
      <c r="A25" s="9"/>
      <c r="B25" s="10"/>
      <c r="C25" s="10"/>
      <c r="D25" s="14" t="s">
        <v>31</v>
      </c>
      <c r="E25" s="15" t="s">
        <v>32</v>
      </c>
      <c r="F25" s="11" t="s">
        <v>33</v>
      </c>
      <c r="G25" s="13">
        <v>207.21</v>
      </c>
      <c r="H25" s="11"/>
      <c r="I25" s="14"/>
      <c r="J25" s="34"/>
    </row>
    <row r="26" ht="24" customHeight="1" spans="1:10">
      <c r="A26" s="9"/>
      <c r="B26" s="10"/>
      <c r="C26" s="10"/>
      <c r="D26" s="14" t="s">
        <v>34</v>
      </c>
      <c r="E26" s="15" t="s">
        <v>52</v>
      </c>
      <c r="F26" s="14" t="s">
        <v>36</v>
      </c>
      <c r="G26" s="13">
        <v>72</v>
      </c>
      <c r="H26" s="11"/>
      <c r="I26" s="14"/>
      <c r="J26" s="34"/>
    </row>
    <row r="27" ht="33" customHeight="1" spans="1:10">
      <c r="A27" s="9"/>
      <c r="B27" s="10"/>
      <c r="C27" s="10"/>
      <c r="D27" s="14" t="s">
        <v>53</v>
      </c>
      <c r="E27" s="15" t="s">
        <v>54</v>
      </c>
      <c r="F27" s="14" t="s">
        <v>55</v>
      </c>
      <c r="G27" s="13">
        <v>80</v>
      </c>
      <c r="H27" s="11"/>
      <c r="I27" s="14"/>
      <c r="J27" s="34" t="s">
        <v>42</v>
      </c>
    </row>
    <row r="28" ht="25" customHeight="1" spans="1:10">
      <c r="A28" s="9"/>
      <c r="B28" s="10"/>
      <c r="C28" s="10"/>
      <c r="D28" s="14" t="s">
        <v>56</v>
      </c>
      <c r="E28" s="15" t="s">
        <v>57</v>
      </c>
      <c r="F28" s="14" t="s">
        <v>55</v>
      </c>
      <c r="G28" s="13">
        <v>80</v>
      </c>
      <c r="H28" s="11"/>
      <c r="I28" s="14"/>
      <c r="J28" s="34" t="s">
        <v>42</v>
      </c>
    </row>
    <row r="29" ht="25" customHeight="1" spans="1:10">
      <c r="A29" s="9"/>
      <c r="B29" s="10"/>
      <c r="C29" s="10"/>
      <c r="D29" s="14" t="s">
        <v>39</v>
      </c>
      <c r="E29" s="15" t="s">
        <v>58</v>
      </c>
      <c r="F29" s="14" t="s">
        <v>41</v>
      </c>
      <c r="G29" s="13">
        <v>95</v>
      </c>
      <c r="H29" s="11"/>
      <c r="I29" s="14"/>
      <c r="J29" s="34" t="s">
        <v>42</v>
      </c>
    </row>
    <row r="30" ht="25" customHeight="1" spans="1:10">
      <c r="A30" s="9"/>
      <c r="B30" s="10"/>
      <c r="C30" s="10"/>
      <c r="D30" s="17" t="s">
        <v>46</v>
      </c>
      <c r="E30" s="18"/>
      <c r="F30" s="14"/>
      <c r="G30" s="13"/>
      <c r="H30" s="11"/>
      <c r="I30" s="14"/>
      <c r="J30" s="34"/>
    </row>
    <row r="31" ht="24" customHeight="1" spans="1:10">
      <c r="A31" s="9">
        <v>3</v>
      </c>
      <c r="B31" s="10" t="s">
        <v>59</v>
      </c>
      <c r="C31" s="10" t="s">
        <v>60</v>
      </c>
      <c r="D31" s="11" t="s">
        <v>11</v>
      </c>
      <c r="E31" s="12" t="s">
        <v>12</v>
      </c>
      <c r="F31" s="11" t="s">
        <v>13</v>
      </c>
      <c r="G31" s="19">
        <v>90</v>
      </c>
      <c r="H31" s="11"/>
      <c r="I31" s="14"/>
      <c r="J31" s="32" t="s">
        <v>61</v>
      </c>
    </row>
    <row r="32" ht="24" customHeight="1" spans="1:10">
      <c r="A32" s="9"/>
      <c r="B32" s="10"/>
      <c r="C32" s="10"/>
      <c r="D32" s="11" t="s">
        <v>62</v>
      </c>
      <c r="E32" s="12" t="s">
        <v>63</v>
      </c>
      <c r="F32" s="11" t="s">
        <v>13</v>
      </c>
      <c r="G32" s="13">
        <v>30</v>
      </c>
      <c r="H32" s="11"/>
      <c r="I32" s="14"/>
      <c r="J32" s="32"/>
    </row>
    <row r="33" ht="30" customHeight="1" spans="1:10">
      <c r="A33" s="9"/>
      <c r="B33" s="10"/>
      <c r="C33" s="10"/>
      <c r="D33" s="11" t="s">
        <v>24</v>
      </c>
      <c r="E33" s="15" t="s">
        <v>50</v>
      </c>
      <c r="F33" s="11" t="s">
        <v>13</v>
      </c>
      <c r="G33" s="13">
        <v>60</v>
      </c>
      <c r="H33" s="11"/>
      <c r="I33" s="14"/>
      <c r="J33" s="32"/>
    </row>
    <row r="34" ht="30" customHeight="1" spans="1:10">
      <c r="A34" s="9"/>
      <c r="B34" s="10"/>
      <c r="C34" s="10"/>
      <c r="D34" s="11" t="s">
        <v>26</v>
      </c>
      <c r="E34" s="15" t="s">
        <v>50</v>
      </c>
      <c r="F34" s="11" t="s">
        <v>13</v>
      </c>
      <c r="G34" s="13">
        <v>18.75</v>
      </c>
      <c r="H34" s="11"/>
      <c r="I34" s="14"/>
      <c r="J34" s="32"/>
    </row>
    <row r="35" ht="28" customHeight="1" spans="1:10">
      <c r="A35" s="9"/>
      <c r="B35" s="10"/>
      <c r="C35" s="10"/>
      <c r="D35" s="11" t="s">
        <v>28</v>
      </c>
      <c r="E35" s="15" t="s">
        <v>29</v>
      </c>
      <c r="F35" s="11" t="s">
        <v>30</v>
      </c>
      <c r="G35" s="13">
        <v>4</v>
      </c>
      <c r="H35" s="11"/>
      <c r="I35" s="14"/>
      <c r="J35" s="32"/>
    </row>
    <row r="36" ht="28" customHeight="1" spans="1:10">
      <c r="A36" s="9"/>
      <c r="B36" s="10"/>
      <c r="C36" s="10"/>
      <c r="D36" s="14" t="s">
        <v>53</v>
      </c>
      <c r="E36" s="15" t="s">
        <v>64</v>
      </c>
      <c r="F36" s="14" t="s">
        <v>55</v>
      </c>
      <c r="G36" s="13">
        <v>60</v>
      </c>
      <c r="H36" s="11"/>
      <c r="I36" s="14"/>
      <c r="J36" s="32"/>
    </row>
    <row r="37" ht="33" customHeight="1" spans="1:10">
      <c r="A37" s="9"/>
      <c r="B37" s="10"/>
      <c r="C37" s="10"/>
      <c r="D37" s="14" t="s">
        <v>31</v>
      </c>
      <c r="E37" s="15" t="s">
        <v>32</v>
      </c>
      <c r="F37" s="11" t="s">
        <v>33</v>
      </c>
      <c r="G37" s="13">
        <v>191</v>
      </c>
      <c r="H37" s="11"/>
      <c r="I37" s="14"/>
      <c r="J37" s="32"/>
    </row>
    <row r="38" ht="25" customHeight="1" spans="1:10">
      <c r="A38" s="9"/>
      <c r="B38" s="10"/>
      <c r="C38" s="10" t="s">
        <v>65</v>
      </c>
      <c r="D38" s="11" t="s">
        <v>11</v>
      </c>
      <c r="E38" s="12" t="s">
        <v>12</v>
      </c>
      <c r="F38" s="11" t="s">
        <v>13</v>
      </c>
      <c r="G38" s="19">
        <f>16.5*7*3.6-7.21*7*1</f>
        <v>365.33</v>
      </c>
      <c r="H38" s="14"/>
      <c r="I38" s="14"/>
      <c r="J38" s="35"/>
    </row>
    <row r="39" ht="25" customHeight="1" spans="1:10">
      <c r="A39" s="9"/>
      <c r="B39" s="10"/>
      <c r="C39" s="10"/>
      <c r="D39" s="11" t="s">
        <v>14</v>
      </c>
      <c r="E39" s="12" t="s">
        <v>15</v>
      </c>
      <c r="F39" s="11" t="s">
        <v>13</v>
      </c>
      <c r="G39" s="19">
        <f>1.5*47*3.6</f>
        <v>253.8</v>
      </c>
      <c r="H39" s="14"/>
      <c r="I39" s="14"/>
      <c r="J39" s="35"/>
    </row>
    <row r="40" ht="25" customHeight="1" spans="1:10">
      <c r="A40" s="9"/>
      <c r="B40" s="10"/>
      <c r="C40" s="10"/>
      <c r="D40" s="11" t="s">
        <v>16</v>
      </c>
      <c r="E40" s="12" t="s">
        <v>17</v>
      </c>
      <c r="F40" s="11" t="s">
        <v>13</v>
      </c>
      <c r="G40" s="19">
        <f>G38-G39</f>
        <v>111.53</v>
      </c>
      <c r="H40" s="14"/>
      <c r="I40" s="14"/>
      <c r="J40" s="35"/>
    </row>
    <row r="41" ht="25" customHeight="1" spans="1:10">
      <c r="A41" s="9"/>
      <c r="B41" s="10"/>
      <c r="C41" s="10"/>
      <c r="D41" s="11" t="s">
        <v>62</v>
      </c>
      <c r="E41" s="12" t="s">
        <v>63</v>
      </c>
      <c r="F41" s="11" t="s">
        <v>13</v>
      </c>
      <c r="G41" s="20">
        <f>14.51*5*0.1</f>
        <v>7.255</v>
      </c>
      <c r="H41" s="11"/>
      <c r="I41" s="14"/>
      <c r="J41" s="35"/>
    </row>
    <row r="42" ht="31" customHeight="1" spans="1:10">
      <c r="A42" s="9"/>
      <c r="B42" s="10"/>
      <c r="C42" s="10"/>
      <c r="D42" s="11" t="s">
        <v>24</v>
      </c>
      <c r="E42" s="15" t="s">
        <v>50</v>
      </c>
      <c r="F42" s="11" t="s">
        <v>13</v>
      </c>
      <c r="G42" s="20">
        <f>14.51*5*0.5</f>
        <v>36.275</v>
      </c>
      <c r="H42" s="11"/>
      <c r="I42" s="14"/>
      <c r="J42" s="35"/>
    </row>
    <row r="43" ht="31" customHeight="1" spans="1:10">
      <c r="A43" s="9"/>
      <c r="B43" s="10"/>
      <c r="C43" s="10"/>
      <c r="D43" s="11" t="s">
        <v>66</v>
      </c>
      <c r="E43" s="15" t="s">
        <v>50</v>
      </c>
      <c r="F43" s="11" t="s">
        <v>13</v>
      </c>
      <c r="G43" s="20">
        <f>39*0.3*3.3+6.8*0.3*3.5+0.35*0.35*0.5*53+0.35*0.35*0.5*33</f>
        <v>51.0175</v>
      </c>
      <c r="H43" s="11"/>
      <c r="I43" s="14"/>
      <c r="J43" s="35"/>
    </row>
    <row r="44" ht="31" customHeight="1" spans="1:10">
      <c r="A44" s="9"/>
      <c r="B44" s="10"/>
      <c r="C44" s="10"/>
      <c r="D44" s="11" t="s">
        <v>28</v>
      </c>
      <c r="E44" s="15" t="s">
        <v>29</v>
      </c>
      <c r="F44" s="11" t="s">
        <v>30</v>
      </c>
      <c r="G44" s="20">
        <v>8.58</v>
      </c>
      <c r="H44" s="11"/>
      <c r="I44" s="14"/>
      <c r="J44" s="35"/>
    </row>
    <row r="45" ht="34" customHeight="1" spans="1:10">
      <c r="A45" s="9"/>
      <c r="B45" s="10"/>
      <c r="C45" s="10"/>
      <c r="D45" s="11" t="s">
        <v>31</v>
      </c>
      <c r="E45" s="15" t="s">
        <v>32</v>
      </c>
      <c r="F45" s="11" t="s">
        <v>33</v>
      </c>
      <c r="G45" s="20">
        <v>256.57</v>
      </c>
      <c r="H45" s="11"/>
      <c r="I45" s="14"/>
      <c r="J45" s="35"/>
    </row>
    <row r="46" ht="31" customHeight="1" spans="1:10">
      <c r="A46" s="9"/>
      <c r="B46" s="10"/>
      <c r="C46" s="21" t="s">
        <v>67</v>
      </c>
      <c r="D46" s="14" t="s">
        <v>68</v>
      </c>
      <c r="E46" s="15" t="s">
        <v>69</v>
      </c>
      <c r="F46" s="11" t="s">
        <v>13</v>
      </c>
      <c r="G46" s="13">
        <v>50</v>
      </c>
      <c r="H46" s="11"/>
      <c r="I46" s="14"/>
      <c r="J46" s="36" t="s">
        <v>70</v>
      </c>
    </row>
    <row r="47" ht="31" customHeight="1" spans="1:10">
      <c r="A47" s="9"/>
      <c r="B47" s="10"/>
      <c r="C47" s="22"/>
      <c r="D47" s="11" t="s">
        <v>71</v>
      </c>
      <c r="E47" s="15" t="s">
        <v>72</v>
      </c>
      <c r="F47" s="11" t="s">
        <v>13</v>
      </c>
      <c r="G47" s="13">
        <f>300*0.2</f>
        <v>60</v>
      </c>
      <c r="H47" s="23"/>
      <c r="I47" s="23"/>
      <c r="J47" s="36"/>
    </row>
    <row r="48" ht="58" customHeight="1" spans="1:10">
      <c r="A48" s="9"/>
      <c r="B48" s="10"/>
      <c r="C48" s="24"/>
      <c r="D48" s="11" t="s">
        <v>73</v>
      </c>
      <c r="E48" s="15" t="s">
        <v>74</v>
      </c>
      <c r="F48" s="11" t="s">
        <v>75</v>
      </c>
      <c r="G48" s="13"/>
      <c r="H48" s="23"/>
      <c r="I48" s="23"/>
      <c r="J48" s="36" t="s">
        <v>76</v>
      </c>
    </row>
    <row r="49" ht="29" customHeight="1" spans="1:10">
      <c r="A49" s="9"/>
      <c r="B49" s="10"/>
      <c r="C49" s="25"/>
      <c r="D49" s="17" t="s">
        <v>46</v>
      </c>
      <c r="E49" s="18"/>
      <c r="F49" s="23"/>
      <c r="G49" s="26"/>
      <c r="H49" s="23"/>
      <c r="I49" s="23"/>
      <c r="J49" s="36"/>
    </row>
    <row r="50" ht="32" customHeight="1" spans="1:10">
      <c r="A50" s="9">
        <v>4</v>
      </c>
      <c r="B50" s="10" t="s">
        <v>77</v>
      </c>
      <c r="C50" s="10"/>
      <c r="D50" s="14" t="s">
        <v>78</v>
      </c>
      <c r="E50" s="15" t="s">
        <v>79</v>
      </c>
      <c r="F50" s="11" t="s">
        <v>13</v>
      </c>
      <c r="G50" s="20">
        <f>(58.3+24.1)*8.3*0.1+4.1*3.1*0.2+11.4*5.5*0.2</f>
        <v>83.474</v>
      </c>
      <c r="H50" s="11"/>
      <c r="I50" s="14"/>
      <c r="J50" s="37" t="s">
        <v>80</v>
      </c>
    </row>
    <row r="51" ht="31" customHeight="1" spans="1:10">
      <c r="A51" s="9"/>
      <c r="B51" s="10"/>
      <c r="C51" s="10"/>
      <c r="D51" s="14" t="s">
        <v>53</v>
      </c>
      <c r="E51" s="15" t="s">
        <v>81</v>
      </c>
      <c r="F51" s="14" t="s">
        <v>55</v>
      </c>
      <c r="G51" s="13">
        <v>80</v>
      </c>
      <c r="H51" s="11"/>
      <c r="I51" s="14"/>
      <c r="J51" s="38"/>
    </row>
    <row r="52" ht="35" customHeight="1" spans="1:10">
      <c r="A52" s="9"/>
      <c r="B52" s="10"/>
      <c r="C52" s="10"/>
      <c r="D52" s="14" t="s">
        <v>82</v>
      </c>
      <c r="E52" s="15" t="s">
        <v>83</v>
      </c>
      <c r="F52" s="14" t="s">
        <v>55</v>
      </c>
      <c r="G52" s="13">
        <f>18.575*2+5.24*4</f>
        <v>58.11</v>
      </c>
      <c r="H52" s="11"/>
      <c r="I52" s="14"/>
      <c r="J52" s="38"/>
    </row>
    <row r="53" ht="27" customHeight="1" spans="1:10">
      <c r="A53" s="9"/>
      <c r="B53" s="10"/>
      <c r="C53" s="10"/>
      <c r="D53" s="14" t="s">
        <v>84</v>
      </c>
      <c r="E53" s="15" t="s">
        <v>85</v>
      </c>
      <c r="F53" s="14" t="s">
        <v>33</v>
      </c>
      <c r="G53" s="13">
        <f>6*3.6*7</f>
        <v>151.2</v>
      </c>
      <c r="H53" s="11"/>
      <c r="I53" s="14"/>
      <c r="J53" s="38"/>
    </row>
    <row r="54" ht="45" customHeight="1" spans="1:10">
      <c r="A54" s="9"/>
      <c r="B54" s="10"/>
      <c r="C54" s="10"/>
      <c r="D54" s="14" t="s">
        <v>86</v>
      </c>
      <c r="E54" s="15" t="s">
        <v>87</v>
      </c>
      <c r="F54" s="14" t="s">
        <v>55</v>
      </c>
      <c r="G54" s="13">
        <v>12</v>
      </c>
      <c r="H54" s="11"/>
      <c r="I54" s="14"/>
      <c r="J54" s="38"/>
    </row>
    <row r="55" ht="26" customHeight="1" spans="1:10">
      <c r="A55" s="9"/>
      <c r="B55" s="10"/>
      <c r="C55" s="10"/>
      <c r="D55" s="14" t="s">
        <v>88</v>
      </c>
      <c r="E55" s="15" t="s">
        <v>89</v>
      </c>
      <c r="F55" s="14" t="s">
        <v>41</v>
      </c>
      <c r="G55" s="13">
        <v>3</v>
      </c>
      <c r="H55" s="11"/>
      <c r="I55" s="14"/>
      <c r="J55" s="38"/>
    </row>
    <row r="56" ht="30" customHeight="1" spans="1:10">
      <c r="A56" s="9"/>
      <c r="B56" s="10"/>
      <c r="C56" s="10"/>
      <c r="D56" s="14" t="s">
        <v>90</v>
      </c>
      <c r="E56" s="15" t="s">
        <v>91</v>
      </c>
      <c r="F56" s="14" t="s">
        <v>92</v>
      </c>
      <c r="G56" s="13">
        <v>1</v>
      </c>
      <c r="H56" s="11"/>
      <c r="I56" s="14"/>
      <c r="J56" s="38"/>
    </row>
    <row r="57" ht="51" customHeight="1" spans="1:10">
      <c r="A57" s="9"/>
      <c r="B57" s="10"/>
      <c r="C57" s="10"/>
      <c r="D57" s="27" t="s">
        <v>93</v>
      </c>
      <c r="E57" s="28" t="s">
        <v>94</v>
      </c>
      <c r="F57" s="27" t="s">
        <v>33</v>
      </c>
      <c r="G57" s="29">
        <v>48</v>
      </c>
      <c r="H57" s="11"/>
      <c r="I57" s="14"/>
      <c r="J57" s="38"/>
    </row>
    <row r="58" ht="60" customHeight="1" spans="1:10">
      <c r="A58" s="9"/>
      <c r="B58" s="10"/>
      <c r="C58" s="10"/>
      <c r="D58" s="27" t="s">
        <v>95</v>
      </c>
      <c r="E58" s="28" t="s">
        <v>96</v>
      </c>
      <c r="F58" s="27" t="s">
        <v>55</v>
      </c>
      <c r="G58" s="29">
        <v>4</v>
      </c>
      <c r="H58" s="11"/>
      <c r="I58" s="14"/>
      <c r="J58" s="39"/>
    </row>
    <row r="59" ht="26" customHeight="1" spans="1:10">
      <c r="A59" s="9"/>
      <c r="B59" s="10"/>
      <c r="C59" s="10"/>
      <c r="D59" s="14" t="s">
        <v>97</v>
      </c>
      <c r="E59" s="15" t="s">
        <v>98</v>
      </c>
      <c r="F59" s="14" t="s">
        <v>33</v>
      </c>
      <c r="G59" s="13">
        <f>58.3*8.3+4.1*3.1</f>
        <v>496.6</v>
      </c>
      <c r="H59" s="11"/>
      <c r="I59" s="14"/>
      <c r="J59" s="37" t="s">
        <v>99</v>
      </c>
    </row>
    <row r="60" ht="59" customHeight="1" spans="1:10">
      <c r="A60" s="9"/>
      <c r="B60" s="10"/>
      <c r="C60" s="10"/>
      <c r="D60" s="14" t="s">
        <v>100</v>
      </c>
      <c r="E60" s="15" t="s">
        <v>101</v>
      </c>
      <c r="F60" s="14" t="s">
        <v>33</v>
      </c>
      <c r="G60" s="20">
        <f>58.3*8.3*2+4.1*3.1+11.4*5.9+18.575*5.84</f>
        <v>1156.228</v>
      </c>
      <c r="H60" s="11"/>
      <c r="I60" s="14"/>
      <c r="J60" s="38"/>
    </row>
    <row r="61" ht="69" customHeight="1" spans="1:10">
      <c r="A61" s="9"/>
      <c r="B61" s="10"/>
      <c r="C61" s="10"/>
      <c r="D61" s="14" t="s">
        <v>102</v>
      </c>
      <c r="E61" s="15" t="s">
        <v>103</v>
      </c>
      <c r="F61" s="14" t="s">
        <v>104</v>
      </c>
      <c r="G61" s="13">
        <v>47</v>
      </c>
      <c r="H61" s="11"/>
      <c r="I61" s="14"/>
      <c r="J61" s="38"/>
    </row>
    <row r="62" ht="44" customHeight="1" spans="1:10">
      <c r="A62" s="9"/>
      <c r="B62" s="10"/>
      <c r="C62" s="10"/>
      <c r="D62" s="14" t="s">
        <v>105</v>
      </c>
      <c r="E62" s="15" t="s">
        <v>106</v>
      </c>
      <c r="F62" s="14" t="s">
        <v>55</v>
      </c>
      <c r="G62" s="13">
        <v>150</v>
      </c>
      <c r="H62" s="11"/>
      <c r="I62" s="14"/>
      <c r="J62" s="38"/>
    </row>
    <row r="63" ht="97" customHeight="1" spans="1:10">
      <c r="A63" s="9"/>
      <c r="B63" s="10"/>
      <c r="C63" s="10"/>
      <c r="D63" s="14" t="s">
        <v>107</v>
      </c>
      <c r="E63" s="15" t="s">
        <v>108</v>
      </c>
      <c r="F63" s="14" t="s">
        <v>75</v>
      </c>
      <c r="G63" s="13">
        <v>1</v>
      </c>
      <c r="H63" s="11"/>
      <c r="I63" s="14"/>
      <c r="J63" s="38"/>
    </row>
    <row r="64" ht="30" customHeight="1" spans="1:10">
      <c r="A64" s="9"/>
      <c r="B64" s="10"/>
      <c r="C64" s="10"/>
      <c r="D64" s="17" t="s">
        <v>46</v>
      </c>
      <c r="E64" s="18"/>
      <c r="F64" s="14"/>
      <c r="G64" s="13"/>
      <c r="H64" s="11"/>
      <c r="I64" s="14"/>
      <c r="J64" s="33"/>
    </row>
    <row r="65" ht="28" customHeight="1" spans="1:10">
      <c r="A65" s="9"/>
      <c r="B65" s="10" t="s">
        <v>109</v>
      </c>
      <c r="C65" s="10"/>
      <c r="D65" s="40"/>
      <c r="E65" s="40"/>
      <c r="F65" s="40"/>
      <c r="G65" s="41"/>
      <c r="H65" s="40" t="s">
        <v>110</v>
      </c>
      <c r="I65" s="40"/>
      <c r="J65" s="33"/>
    </row>
    <row r="66" ht="28" customHeight="1" spans="1:10">
      <c r="A66" s="42" t="s">
        <v>111</v>
      </c>
      <c r="B66" s="43"/>
      <c r="C66" s="43"/>
      <c r="D66" s="43"/>
      <c r="E66" s="43"/>
      <c r="F66" s="43"/>
      <c r="G66" s="44"/>
      <c r="H66" s="43"/>
      <c r="I66" s="43"/>
      <c r="J66" s="48"/>
    </row>
    <row r="67" ht="28" customHeight="1" spans="1:10">
      <c r="A67" s="45" t="s">
        <v>112</v>
      </c>
      <c r="B67" s="46"/>
      <c r="C67" s="46"/>
      <c r="D67" s="46"/>
      <c r="E67" s="46"/>
      <c r="F67" s="46"/>
      <c r="G67" s="47"/>
      <c r="H67" s="46"/>
      <c r="I67" s="46"/>
      <c r="J67" s="49"/>
    </row>
  </sheetData>
  <mergeCells count="23">
    <mergeCell ref="A1:J1"/>
    <mergeCell ref="B2:C2"/>
    <mergeCell ref="D16:E16"/>
    <mergeCell ref="D30:E30"/>
    <mergeCell ref="D49:E49"/>
    <mergeCell ref="D64:E64"/>
    <mergeCell ref="B65:G65"/>
    <mergeCell ref="A66:J66"/>
    <mergeCell ref="A67:J67"/>
    <mergeCell ref="A3:A16"/>
    <mergeCell ref="A17:A30"/>
    <mergeCell ref="A31:A49"/>
    <mergeCell ref="A50:A64"/>
    <mergeCell ref="B31:B49"/>
    <mergeCell ref="C31:C37"/>
    <mergeCell ref="C38:C45"/>
    <mergeCell ref="C46:C48"/>
    <mergeCell ref="J31:J37"/>
    <mergeCell ref="J50:J58"/>
    <mergeCell ref="J59:J62"/>
    <mergeCell ref="B3:C16"/>
    <mergeCell ref="B17:C30"/>
    <mergeCell ref="B50:C64"/>
  </mergeCells>
  <pageMargins left="0.550694444444444" right="0.31496062992126" top="0.354330708661417" bottom="0.354330708661417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土建工程量清单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陈先生</dc:creator>
  <cp:lastModifiedBy>彭先兵</cp:lastModifiedBy>
  <dcterms:created xsi:type="dcterms:W3CDTF">2015-06-05T18:19:00Z</dcterms:created>
  <cp:lastPrinted>2023-07-18T03:48:00Z</cp:lastPrinted>
  <dcterms:modified xsi:type="dcterms:W3CDTF">2023-08-24T13:11:34Z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D4FDA6A350E24F57BD70CE716D77EF4D_13</vt:lpwstr>
  </property>
  <property fmtid="{D5CDD505-2E9C-101B-9397-08002B2CF9AE}" pid="3" name="KSOProductBuildVer">
    <vt:lpwstr>2052-12.1.0.15120</vt:lpwstr>
  </property>
</Properties>
</file>